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Администратор\Desktop\"/>
    </mc:Choice>
  </mc:AlternateContent>
  <bookViews>
    <workbookView xWindow="600" yWindow="105" windowWidth="17715" windowHeight="7425"/>
  </bookViews>
  <sheets>
    <sheet name="Цель" sheetId="1" r:id="rId1"/>
    <sheet name="Модификации и характеристики" sheetId="2" r:id="rId2"/>
  </sheets>
  <externalReferences>
    <externalReference r:id="rId3"/>
  </externalReferences>
  <definedNames>
    <definedName name="choix">[1]Spécifications!$C$3:$H$3</definedName>
    <definedName name="Modèle">'Модификации и характеристики'!$A$2:$A$16</definedName>
    <definedName name="Spynel" comment="Choose type" localSheetId="1">'Модификации и характеристики'!$A$2:$A$16</definedName>
    <definedName name="Type">'Модификации и характеристики'!$A$2:$A$16</definedName>
  </definedNames>
  <calcPr calcId="152511"/>
</workbook>
</file>

<file path=xl/calcChain.xml><?xml version="1.0" encoding="utf-8"?>
<calcChain xmlns="http://schemas.openxmlformats.org/spreadsheetml/2006/main">
  <c r="E5" i="1" l="1"/>
  <c r="D5" i="1"/>
  <c r="A6" i="1"/>
  <c r="B20" i="2"/>
  <c r="C21" i="2" l="1"/>
  <c r="C20" i="2"/>
  <c r="F12" i="2"/>
  <c r="F13" i="2"/>
  <c r="F14" i="2"/>
  <c r="F15" i="2"/>
  <c r="F16" i="2"/>
  <c r="F11" i="2"/>
  <c r="F4" i="2"/>
  <c r="F5" i="2"/>
  <c r="F6" i="2"/>
  <c r="F7" i="2"/>
  <c r="F3" i="2"/>
  <c r="F2" i="2"/>
  <c r="D20" i="2" l="1"/>
  <c r="G5" i="1" s="1"/>
  <c r="D21" i="2"/>
  <c r="F5" i="1" s="1"/>
  <c r="H5" i="1" l="1"/>
  <c r="I5" i="1"/>
  <c r="K5" i="1" l="1"/>
  <c r="J5" i="1"/>
</calcChain>
</file>

<file path=xl/sharedStrings.xml><?xml version="1.0" encoding="utf-8"?>
<sst xmlns="http://schemas.openxmlformats.org/spreadsheetml/2006/main" count="72" uniqueCount="62">
  <si>
    <t>A</t>
  </si>
  <si>
    <t>B</t>
  </si>
  <si>
    <t>C</t>
  </si>
  <si>
    <t>-</t>
  </si>
  <si>
    <t>Модель</t>
  </si>
  <si>
    <t>НТКО-18</t>
  </si>
  <si>
    <t>НТКО-10</t>
  </si>
  <si>
    <t>Исходная Версия</t>
  </si>
  <si>
    <t>Добавлено ОТКО-X и НТКО</t>
  </si>
  <si>
    <t>ОТКО-20</t>
  </si>
  <si>
    <t>ОТКО-10</t>
  </si>
  <si>
    <t>ОТКО-5</t>
  </si>
  <si>
    <t>ОТКО-С-20</t>
  </si>
  <si>
    <t>ОТКО-С-10</t>
  </si>
  <si>
    <t>ОТКО-С-5</t>
  </si>
  <si>
    <t>ОТКО-Х-20</t>
  </si>
  <si>
    <t>ОТКО-Х-10</t>
  </si>
  <si>
    <t>ОТКО-Х-5</t>
  </si>
  <si>
    <t>Характеристики цели</t>
  </si>
  <si>
    <t>Вводимые значения</t>
  </si>
  <si>
    <t>Размер цели на экране оператора</t>
  </si>
  <si>
    <t>Истинные размеры цели</t>
  </si>
  <si>
    <t>Расстояние между тепловизором и целью</t>
  </si>
  <si>
    <t>Высота (м)</t>
  </si>
  <si>
    <t>Ширина (м)</t>
  </si>
  <si>
    <t>Расстояние (м)</t>
  </si>
  <si>
    <t>Кол-во горизонтальных пикселей на экране</t>
  </si>
  <si>
    <t>Кол-во вертикальных пикселей на экране</t>
  </si>
  <si>
    <t>Площадь (pix²)</t>
  </si>
  <si>
    <t>Pix. (высота)</t>
  </si>
  <si>
    <t>Pix. (ширина)</t>
  </si>
  <si>
    <t>Модель:</t>
  </si>
  <si>
    <t>HFOV (мрад)</t>
  </si>
  <si>
    <t>VFOV (мрад)</t>
  </si>
  <si>
    <t>Обнаружение цели в ПО "Циклоп"</t>
  </si>
  <si>
    <t>Распознавание цели (по Критерию Джонсона)</t>
  </si>
  <si>
    <t>Идентификация типа цели (по Критерию Джонсона)</t>
  </si>
  <si>
    <t>Дополнительные характеристики</t>
  </si>
  <si>
    <t>Мгновенный сектор обзора по горизонтали</t>
  </si>
  <si>
    <t>Мгновенный сектор обзора по вертикали</t>
  </si>
  <si>
    <t>Верт.</t>
  </si>
  <si>
    <t>Горизонт.</t>
  </si>
  <si>
    <t>Мод.</t>
  </si>
  <si>
    <t>Дата</t>
  </si>
  <si>
    <t>Добавлено ОТКО-X и НТКО-М</t>
  </si>
  <si>
    <t>НТКО-М-300-36</t>
  </si>
  <si>
    <t>НТКО-М-300-18</t>
  </si>
  <si>
    <t>НТКО-М-600-36</t>
  </si>
  <si>
    <t>НТКО-М-600-18</t>
  </si>
  <si>
    <t>Вертикальный угол обзора (°)</t>
  </si>
  <si>
    <t>Разрешение по вертикали</t>
  </si>
  <si>
    <t>Разрешение по горизонтали</t>
  </si>
  <si>
    <t>Кол-во секторов</t>
  </si>
  <si>
    <t>Горизонтальное разрешение 1 панорамного кадра</t>
  </si>
  <si>
    <t>Панорамный кадр</t>
  </si>
  <si>
    <t>Pix</t>
  </si>
  <si>
    <t>Мгновенный сектор обзора (мрад)</t>
  </si>
  <si>
    <t xml:space="preserve"> Критерий Джонсона</t>
  </si>
  <si>
    <t>Разъяснения к таблице</t>
  </si>
  <si>
    <t>Общая площадь пикселей на экране</t>
  </si>
  <si>
    <t>Комментарии</t>
  </si>
  <si>
    <t>Углы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</si>
</sst>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65" fontId="0" fillId="0" borderId="1" xfId="0" applyNumberFormat="1" applyBorder="1" applyAlignment="1">
      <alignment horizontal="center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1" xfId="0" applyFill="1" applyBorder="1" applyProtection="1">
      <protection locked="0"/>
    </xf>
    <xf numFmtId="0" fontId="0" fillId="0" borderId="0" xfId="0" applyProtection="1"/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Protection="1">
      <protection locked="0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/>
    <xf numFmtId="0" fontId="6" fillId="0" borderId="1" xfId="0" applyFont="1" applyBorder="1"/>
    <xf numFmtId="0" fontId="6" fillId="0" borderId="0" xfId="0" applyFont="1"/>
    <xf numFmtId="0" fontId="0" fillId="0" borderId="0" xfId="0" applyFill="1" applyProtection="1"/>
    <xf numFmtId="0" fontId="2" fillId="0" borderId="0" xfId="0" applyFont="1" applyFill="1" applyAlignment="1" applyProtection="1">
      <alignment horizontal="center" vertical="center"/>
    </xf>
    <xf numFmtId="14" fontId="0" fillId="0" borderId="1" xfId="0" applyNumberFormat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 applyProtection="1">
      <alignment horizontal="center"/>
    </xf>
    <xf numFmtId="0" fontId="0" fillId="4" borderId="5" xfId="0" applyFill="1" applyBorder="1" applyAlignment="1" applyProtection="1">
      <alignment horizontal="center"/>
    </xf>
    <xf numFmtId="0" fontId="2" fillId="4" borderId="5" xfId="0" applyFont="1" applyFill="1" applyBorder="1" applyAlignment="1">
      <alignment horizontal="center" vertical="center" wrapText="1"/>
    </xf>
    <xf numFmtId="2" fontId="0" fillId="4" borderId="1" xfId="0" applyNumberFormat="1" applyFill="1" applyBorder="1" applyAlignment="1" applyProtection="1">
      <alignment horizontal="center"/>
    </xf>
    <xf numFmtId="2" fontId="0" fillId="4" borderId="2" xfId="0" applyNumberFormat="1" applyFill="1" applyBorder="1" applyAlignment="1" applyProtection="1">
      <alignment horizontal="center"/>
    </xf>
    <xf numFmtId="164" fontId="5" fillId="4" borderId="9" xfId="0" applyNumberFormat="1" applyFont="1" applyFill="1" applyBorder="1" applyAlignment="1" applyProtection="1">
      <alignment horizontal="center"/>
    </xf>
    <xf numFmtId="164" fontId="5" fillId="4" borderId="8" xfId="0" applyNumberFormat="1" applyFont="1" applyFill="1" applyBorder="1" applyAlignment="1" applyProtection="1">
      <alignment horizontal="center"/>
    </xf>
    <xf numFmtId="164" fontId="5" fillId="4" borderId="10" xfId="0" applyNumberFormat="1" applyFont="1" applyFill="1" applyBorder="1" applyAlignment="1" applyProtection="1">
      <alignment horizontal="center"/>
    </xf>
    <xf numFmtId="164" fontId="5" fillId="4" borderId="6" xfId="0" applyNumberFormat="1" applyFont="1" applyFill="1" applyBorder="1" applyAlignment="1" applyProtection="1">
      <alignment horizontal="center"/>
    </xf>
    <xf numFmtId="0" fontId="3" fillId="4" borderId="0" xfId="0" applyFont="1" applyFill="1" applyBorder="1" applyAlignment="1" applyProtection="1">
      <alignment horizontal="center" vertical="center"/>
    </xf>
    <xf numFmtId="0" fontId="8" fillId="3" borderId="0" xfId="0" applyFont="1" applyFill="1" applyAlignment="1" applyProtection="1">
      <alignment horizontal="center"/>
    </xf>
    <xf numFmtId="0" fontId="7" fillId="4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0" fontId="4" fillId="4" borderId="4" xfId="0" applyFont="1" applyFill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/>
    </xf>
    <xf numFmtId="0" fontId="3" fillId="4" borderId="3" xfId="0" applyFont="1" applyFill="1" applyBorder="1" applyAlignment="1" applyProtection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1">
    <cellStyle name="Обычный" xfId="0" builtinId="0"/>
  </cellStyles>
  <dxfs count="3"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447675</xdr:colOff>
      <xdr:row>12</xdr:row>
      <xdr:rowOff>141127</xdr:rowOff>
    </xdr:from>
    <xdr:to>
      <xdr:col>9</xdr:col>
      <xdr:colOff>323849</xdr:colOff>
      <xdr:row>18</xdr:row>
      <xdr:rowOff>102248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3836827"/>
          <a:ext cx="761999" cy="1104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13</xdr:row>
      <xdr:rowOff>152400</xdr:rowOff>
    </xdr:from>
    <xdr:to>
      <xdr:col>6</xdr:col>
      <xdr:colOff>476249</xdr:colOff>
      <xdr:row>18</xdr:row>
      <xdr:rowOff>95018</xdr:rowOff>
    </xdr:to>
    <xdr:pic>
      <xdr:nvPicPr>
        <xdr:cNvPr id="18" name="Image 1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86425" y="4038600"/>
          <a:ext cx="380999" cy="895118"/>
        </a:xfrm>
        <a:prstGeom prst="rect">
          <a:avLst/>
        </a:prstGeom>
      </xdr:spPr>
    </xdr:pic>
    <xdr:clientData/>
  </xdr:twoCellAnchor>
  <xdr:twoCellAnchor>
    <xdr:from>
      <xdr:col>1</xdr:col>
      <xdr:colOff>9529</xdr:colOff>
      <xdr:row>14</xdr:row>
      <xdr:rowOff>9525</xdr:rowOff>
    </xdr:from>
    <xdr:to>
      <xdr:col>6</xdr:col>
      <xdr:colOff>133349</xdr:colOff>
      <xdr:row>17</xdr:row>
      <xdr:rowOff>166687</xdr:rowOff>
    </xdr:to>
    <xdr:sp macro="" textlink="">
      <xdr:nvSpPr>
        <xdr:cNvPr id="2" name="Triangle isocèle 1"/>
        <xdr:cNvSpPr/>
      </xdr:nvSpPr>
      <xdr:spPr>
        <a:xfrm rot="16200000">
          <a:off x="2931321" y="2021683"/>
          <a:ext cx="728662" cy="4857745"/>
        </a:xfrm>
        <a:prstGeom prst="triangle">
          <a:avLst/>
        </a:prstGeom>
        <a:solidFill>
          <a:schemeClr val="bg1">
            <a:lumMod val="8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466725</xdr:colOff>
      <xdr:row>17</xdr:row>
      <xdr:rowOff>180974</xdr:rowOff>
    </xdr:from>
    <xdr:to>
      <xdr:col>11</xdr:col>
      <xdr:colOff>0</xdr:colOff>
      <xdr:row>17</xdr:row>
      <xdr:rowOff>190499</xdr:rowOff>
    </xdr:to>
    <xdr:sp macro="" textlink="">
      <xdr:nvSpPr>
        <xdr:cNvPr id="7" name="Line 23"/>
        <xdr:cNvSpPr>
          <a:spLocks noChangeShapeType="1"/>
        </xdr:cNvSpPr>
      </xdr:nvSpPr>
      <xdr:spPr bwMode="auto">
        <a:xfrm flipV="1">
          <a:off x="466725" y="4829174"/>
          <a:ext cx="9972675" cy="9525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60917</xdr:colOff>
      <xdr:row>15</xdr:row>
      <xdr:rowOff>98008</xdr:rowOff>
    </xdr:from>
    <xdr:to>
      <xdr:col>4</xdr:col>
      <xdr:colOff>344751</xdr:colOff>
      <xdr:row>16</xdr:row>
      <xdr:rowOff>110207</xdr:rowOff>
    </xdr:to>
    <xdr:sp macro="" textlink="">
      <xdr:nvSpPr>
        <xdr:cNvPr id="8" name="Arc 25"/>
        <xdr:cNvSpPr>
          <a:spLocks/>
        </xdr:cNvSpPr>
      </xdr:nvSpPr>
      <xdr:spPr bwMode="auto">
        <a:xfrm rot="2832452">
          <a:off x="3149484" y="3962691"/>
          <a:ext cx="202699" cy="283834"/>
        </a:xfrm>
        <a:custGeom>
          <a:avLst/>
          <a:gdLst>
            <a:gd name="T0" fmla="*/ 0 w 21445"/>
            <a:gd name="T1" fmla="*/ 0 h 21600"/>
            <a:gd name="T2" fmla="*/ 87613676 w 21445"/>
            <a:gd name="T3" fmla="*/ 664099700 h 21600"/>
            <a:gd name="T4" fmla="*/ 0 w 21445"/>
            <a:gd name="T5" fmla="*/ 754302024 h 21600"/>
            <a:gd name="T6" fmla="*/ 0 60000 65536"/>
            <a:gd name="T7" fmla="*/ 0 60000 65536"/>
            <a:gd name="T8" fmla="*/ 0 60000 65536"/>
            <a:gd name="T9" fmla="*/ 0 w 21445"/>
            <a:gd name="T10" fmla="*/ 0 h 21600"/>
            <a:gd name="T11" fmla="*/ 21445 w 21445"/>
            <a:gd name="T12" fmla="*/ 21600 h 2160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1445" h="21600" fill="none" extrusionOk="0">
              <a:moveTo>
                <a:pt x="-1" y="0"/>
              </a:moveTo>
              <a:cubicBezTo>
                <a:pt x="10930" y="0"/>
                <a:pt x="20137" y="8165"/>
                <a:pt x="21445" y="19016"/>
              </a:cubicBezTo>
            </a:path>
            <a:path w="21445" h="21600" stroke="0" extrusionOk="0">
              <a:moveTo>
                <a:pt x="-1" y="0"/>
              </a:moveTo>
              <a:cubicBezTo>
                <a:pt x="10930" y="0"/>
                <a:pt x="20137" y="8165"/>
                <a:pt x="21445" y="19016"/>
              </a:cubicBezTo>
              <a:lnTo>
                <a:pt x="0" y="21600"/>
              </a:lnTo>
              <a:close/>
            </a:path>
          </a:pathLst>
        </a:custGeom>
        <a:noFill/>
        <a:ln w="15875">
          <a:solidFill>
            <a:srgbClr val="000000"/>
          </a:solidFill>
          <a:round/>
          <a:headEnd/>
          <a:tailEnd type="arrow" w="med" len="med"/>
        </a:ln>
      </xdr:spPr>
    </xdr:sp>
    <xdr:clientData/>
  </xdr:twoCellAnchor>
  <xdr:twoCellAnchor>
    <xdr:from>
      <xdr:col>0</xdr:col>
      <xdr:colOff>542925</xdr:colOff>
      <xdr:row>18</xdr:row>
      <xdr:rowOff>180975</xdr:rowOff>
    </xdr:from>
    <xdr:to>
      <xdr:col>6</xdr:col>
      <xdr:colOff>238125</xdr:colOff>
      <xdr:row>19</xdr:row>
      <xdr:rowOff>1583</xdr:rowOff>
    </xdr:to>
    <xdr:sp macro="" textlink="">
      <xdr:nvSpPr>
        <xdr:cNvPr id="9" name="Line 28"/>
        <xdr:cNvSpPr>
          <a:spLocks noChangeShapeType="1"/>
        </xdr:cNvSpPr>
      </xdr:nvSpPr>
      <xdr:spPr bwMode="auto">
        <a:xfrm flipV="1">
          <a:off x="542925" y="5019675"/>
          <a:ext cx="5286375" cy="11108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6</xdr:col>
      <xdr:colOff>485775</xdr:colOff>
      <xdr:row>13</xdr:row>
      <xdr:rowOff>190499</xdr:rowOff>
    </xdr:from>
    <xdr:to>
      <xdr:col>6</xdr:col>
      <xdr:colOff>485775</xdr:colOff>
      <xdr:row>17</xdr:row>
      <xdr:rowOff>163508</xdr:rowOff>
    </xdr:to>
    <xdr:sp macro="" textlink="">
      <xdr:nvSpPr>
        <xdr:cNvPr id="10" name="Line 29"/>
        <xdr:cNvSpPr>
          <a:spLocks noChangeShapeType="1"/>
        </xdr:cNvSpPr>
      </xdr:nvSpPr>
      <xdr:spPr bwMode="auto">
        <a:xfrm flipV="1">
          <a:off x="6076950" y="4076699"/>
          <a:ext cx="0" cy="735009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9</xdr:col>
      <xdr:colOff>447674</xdr:colOff>
      <xdr:row>13</xdr:row>
      <xdr:rowOff>152399</xdr:rowOff>
    </xdr:from>
    <xdr:to>
      <xdr:col>9</xdr:col>
      <xdr:colOff>447674</xdr:colOff>
      <xdr:row>17</xdr:row>
      <xdr:rowOff>104774</xdr:rowOff>
    </xdr:to>
    <xdr:sp macro="" textlink="">
      <xdr:nvSpPr>
        <xdr:cNvPr id="11" name="Line 30"/>
        <xdr:cNvSpPr>
          <a:spLocks noChangeShapeType="1"/>
        </xdr:cNvSpPr>
      </xdr:nvSpPr>
      <xdr:spPr bwMode="auto">
        <a:xfrm flipH="1">
          <a:off x="8982074" y="4038599"/>
          <a:ext cx="0" cy="714375"/>
        </a:xfrm>
        <a:prstGeom prst="line">
          <a:avLst/>
        </a:prstGeom>
        <a:noFill/>
        <a:ln w="9525">
          <a:solidFill>
            <a:sysClr val="windowText" lastClr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2</xdr:col>
      <xdr:colOff>857250</xdr:colOff>
      <xdr:row>18</xdr:row>
      <xdr:rowOff>173034</xdr:rowOff>
    </xdr:from>
    <xdr:to>
      <xdr:col>4</xdr:col>
      <xdr:colOff>95250</xdr:colOff>
      <xdr:row>20</xdr:row>
      <xdr:rowOff>39684</xdr:rowOff>
    </xdr:to>
    <xdr:sp macro="" textlink="">
      <xdr:nvSpPr>
        <xdr:cNvPr id="12" name="Text Box 31"/>
        <xdr:cNvSpPr txBox="1">
          <a:spLocks noChangeArrowheads="1"/>
        </xdr:cNvSpPr>
      </xdr:nvSpPr>
      <xdr:spPr bwMode="auto">
        <a:xfrm>
          <a:off x="2476500" y="5011734"/>
          <a:ext cx="11811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Расстояние (м)</a:t>
          </a:r>
          <a:endParaRPr lang="fr-FR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523875</xdr:colOff>
      <xdr:row>15</xdr:row>
      <xdr:rowOff>96834</xdr:rowOff>
    </xdr:from>
    <xdr:to>
      <xdr:col>7</xdr:col>
      <xdr:colOff>419100</xdr:colOff>
      <xdr:row>16</xdr:row>
      <xdr:rowOff>144459</xdr:rowOff>
    </xdr:to>
    <xdr:sp macro="" textlink="">
      <xdr:nvSpPr>
        <xdr:cNvPr id="13" name="Text Box 32"/>
        <xdr:cNvSpPr txBox="1">
          <a:spLocks noChangeArrowheads="1"/>
        </xdr:cNvSpPr>
      </xdr:nvSpPr>
      <xdr:spPr bwMode="auto">
        <a:xfrm>
          <a:off x="6115050" y="4364034"/>
          <a:ext cx="8953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Высота (м)</a:t>
          </a:r>
          <a:endParaRPr lang="fr-FR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428626</xdr:colOff>
      <xdr:row>13</xdr:row>
      <xdr:rowOff>180975</xdr:rowOff>
    </xdr:from>
    <xdr:to>
      <xdr:col>11</xdr:col>
      <xdr:colOff>9526</xdr:colOff>
      <xdr:row>18</xdr:row>
      <xdr:rowOff>95250</xdr:rowOff>
    </xdr:to>
    <xdr:sp macro="" textlink="">
      <xdr:nvSpPr>
        <xdr:cNvPr id="14" name="Text Box 33"/>
        <xdr:cNvSpPr txBox="1">
          <a:spLocks noChangeArrowheads="1"/>
        </xdr:cNvSpPr>
      </xdr:nvSpPr>
      <xdr:spPr bwMode="auto">
        <a:xfrm>
          <a:off x="8963026" y="4067175"/>
          <a:ext cx="14859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ctr" rtl="0">
            <a:defRPr sz="1000"/>
          </a:pPr>
          <a:r>
            <a:rPr lang="ru-RU" sz="12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Кол-во вертикальных пикселей на экране</a:t>
          </a:r>
          <a:endParaRPr lang="fr-FR" sz="1200" b="1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314325</xdr:colOff>
      <xdr:row>15</xdr:row>
      <xdr:rowOff>68259</xdr:rowOff>
    </xdr:from>
    <xdr:to>
      <xdr:col>4</xdr:col>
      <xdr:colOff>771525</xdr:colOff>
      <xdr:row>16</xdr:row>
      <xdr:rowOff>125409</xdr:rowOff>
    </xdr:to>
    <xdr:sp macro="" textlink="">
      <xdr:nvSpPr>
        <xdr:cNvPr id="16" name="Text Box 36"/>
        <xdr:cNvSpPr txBox="1">
          <a:spLocks noChangeArrowheads="1"/>
        </xdr:cNvSpPr>
      </xdr:nvSpPr>
      <xdr:spPr bwMode="auto">
        <a:xfrm>
          <a:off x="3362325" y="3973509"/>
          <a:ext cx="457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VFOV</a:t>
          </a:r>
        </a:p>
      </xdr:txBody>
    </xdr:sp>
    <xdr:clientData/>
  </xdr:twoCellAnchor>
  <xdr:twoCellAnchor editAs="oneCell">
    <xdr:from>
      <xdr:col>0</xdr:col>
      <xdr:colOff>320674</xdr:colOff>
      <xdr:row>14</xdr:row>
      <xdr:rowOff>133350</xdr:rowOff>
    </xdr:from>
    <xdr:to>
      <xdr:col>0</xdr:col>
      <xdr:colOff>789151</xdr:colOff>
      <xdr:row>18</xdr:row>
      <xdr:rowOff>19050</xdr:rowOff>
    </xdr:to>
    <xdr:pic>
      <xdr:nvPicPr>
        <xdr:cNvPr id="17" name="Image 16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36" r="26882"/>
        <a:stretch/>
      </xdr:blipFill>
      <xdr:spPr>
        <a:xfrm>
          <a:off x="320674" y="3848100"/>
          <a:ext cx="468477" cy="647700"/>
        </a:xfrm>
        <a:prstGeom prst="rect">
          <a:avLst/>
        </a:prstGeom>
      </xdr:spPr>
    </xdr:pic>
    <xdr:clientData/>
  </xdr:twoCellAnchor>
  <xdr:twoCellAnchor>
    <xdr:from>
      <xdr:col>7</xdr:col>
      <xdr:colOff>570440</xdr:colOff>
      <xdr:row>11</xdr:row>
      <xdr:rowOff>96310</xdr:rowOff>
    </xdr:from>
    <xdr:to>
      <xdr:col>10</xdr:col>
      <xdr:colOff>751416</xdr:colOff>
      <xdr:row>13</xdr:row>
      <xdr:rowOff>115359</xdr:rowOff>
    </xdr:to>
    <xdr:sp macro="" textlink="">
      <xdr:nvSpPr>
        <xdr:cNvPr id="21" name="Text Box 33"/>
        <xdr:cNvSpPr txBox="1">
          <a:spLocks noChangeArrowheads="1"/>
        </xdr:cNvSpPr>
      </xdr:nvSpPr>
      <xdr:spPr bwMode="auto">
        <a:xfrm>
          <a:off x="7163857" y="3027893"/>
          <a:ext cx="3091392" cy="4106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2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Картинка на мониторе оператора</a:t>
          </a:r>
          <a:endParaRPr lang="fr-FR" sz="1200" b="1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476250</xdr:colOff>
      <xdr:row>14</xdr:row>
      <xdr:rowOff>114300</xdr:rowOff>
    </xdr:from>
    <xdr:to>
      <xdr:col>8</xdr:col>
      <xdr:colOff>323850</xdr:colOff>
      <xdr:row>17</xdr:row>
      <xdr:rowOff>66675</xdr:rowOff>
    </xdr:to>
    <xdr:sp macro="" textlink="">
      <xdr:nvSpPr>
        <xdr:cNvPr id="20" name="Flèche droite 19"/>
        <xdr:cNvSpPr/>
      </xdr:nvSpPr>
      <xdr:spPr>
        <a:xfrm>
          <a:off x="7067550" y="4191000"/>
          <a:ext cx="904875" cy="523875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6</xdr:col>
      <xdr:colOff>89024</xdr:colOff>
      <xdr:row>23</xdr:row>
      <xdr:rowOff>188383</xdr:rowOff>
    </xdr:from>
    <xdr:to>
      <xdr:col>8</xdr:col>
      <xdr:colOff>230468</xdr:colOff>
      <xdr:row>62</xdr:row>
      <xdr:rowOff>131233</xdr:rowOff>
    </xdr:to>
    <xdr:pic>
      <xdr:nvPicPr>
        <xdr:cNvPr id="19" name="Рисунок 1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7024" y="6030383"/>
          <a:ext cx="2205194" cy="7372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688975</xdr:colOff>
      <xdr:row>23</xdr:row>
      <xdr:rowOff>179543</xdr:rowOff>
    </xdr:from>
    <xdr:to>
      <xdr:col>6</xdr:col>
      <xdr:colOff>17992</xdr:colOff>
      <xdr:row>45</xdr:row>
      <xdr:rowOff>135508</xdr:rowOff>
    </xdr:to>
    <xdr:pic>
      <xdr:nvPicPr>
        <xdr:cNvPr id="22" name="Рисунок 2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6225" y="6021543"/>
          <a:ext cx="4059767" cy="4146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Produits\Vigiscan\XXX_SP-S\Etat%20initial\XXX_%20Fiche%20de%20suivi%20Spynel-S%20R&#233;vision%20A%20du%2009-12-201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gnatures"/>
      <sheetName val="Fabrication"/>
      <sheetName val="Mise au point"/>
      <sheetName val="Tests"/>
      <sheetName val="FSN"/>
      <sheetName val="NETD"/>
      <sheetName val="MRTD"/>
      <sheetName val="Site gisement"/>
      <sheetName val="Champ V"/>
      <sheetName val="Tests auto"/>
      <sheetName val="Spécifications"/>
      <sheetName val="Messages"/>
      <sheetName val="Infos"/>
      <sheetName val="Recalage géométriqu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C3" t="str">
            <v>6000 (0,5Hz)</v>
          </cell>
          <cell r="D3" t="str">
            <v>3500 (1Hz)</v>
          </cell>
          <cell r="E3" t="str">
            <v>2000 (1Hz)</v>
          </cell>
        </row>
      </sheetData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L23"/>
  <sheetViews>
    <sheetView tabSelected="1" zoomScale="90" zoomScaleNormal="90" workbookViewId="0">
      <selection activeCell="D8" sqref="D8"/>
    </sheetView>
  </sheetViews>
  <sheetFormatPr defaultColWidth="11.42578125" defaultRowHeight="15" x14ac:dyDescent="0.25"/>
  <cols>
    <col min="1" max="1" width="12.85546875" style="9" customWidth="1"/>
    <col min="2" max="2" width="11.42578125" style="9"/>
    <col min="3" max="3" width="15.85546875" style="9" customWidth="1"/>
    <col min="4" max="4" width="13.28515625" style="9" customWidth="1"/>
    <col min="5" max="5" width="12.42578125" style="9" bestFit="1" customWidth="1"/>
    <col min="6" max="6" width="18" style="9" customWidth="1"/>
    <col min="7" max="7" width="15" style="9" customWidth="1"/>
    <col min="8" max="8" width="15.85546875" style="9" customWidth="1"/>
    <col min="9" max="9" width="13.28515625" style="9" customWidth="1"/>
    <col min="10" max="10" width="14.42578125" style="9" customWidth="1"/>
    <col min="11" max="11" width="15.28515625" style="9" customWidth="1"/>
    <col min="12" max="12" width="11.42578125" style="19"/>
    <col min="13" max="16384" width="11.42578125" style="9"/>
  </cols>
  <sheetData>
    <row r="1" spans="1:12" ht="15.75" x14ac:dyDescent="0.25">
      <c r="A1" s="44" t="s">
        <v>18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2" ht="22.5" customHeight="1" x14ac:dyDescent="0.25">
      <c r="A2" s="36" t="s">
        <v>19</v>
      </c>
      <c r="B2" s="37"/>
      <c r="C2" s="38"/>
      <c r="D2" s="41" t="s">
        <v>61</v>
      </c>
      <c r="E2" s="43"/>
      <c r="F2" s="41" t="s">
        <v>20</v>
      </c>
      <c r="G2" s="42"/>
      <c r="H2" s="43"/>
      <c r="I2" s="46" t="s">
        <v>37</v>
      </c>
      <c r="J2" s="47"/>
      <c r="K2" s="48"/>
    </row>
    <row r="3" spans="1:12" s="10" customFormat="1" ht="66.75" customHeight="1" x14ac:dyDescent="0.25">
      <c r="A3" s="39" t="s">
        <v>21</v>
      </c>
      <c r="B3" s="40"/>
      <c r="C3" s="22" t="s">
        <v>22</v>
      </c>
      <c r="D3" s="22" t="s">
        <v>38</v>
      </c>
      <c r="E3" s="22" t="s">
        <v>39</v>
      </c>
      <c r="F3" s="22" t="s">
        <v>26</v>
      </c>
      <c r="G3" s="22" t="s">
        <v>27</v>
      </c>
      <c r="H3" s="22" t="s">
        <v>59</v>
      </c>
      <c r="I3" s="22" t="s">
        <v>34</v>
      </c>
      <c r="J3" s="22" t="s">
        <v>35</v>
      </c>
      <c r="K3" s="22" t="s">
        <v>36</v>
      </c>
      <c r="L3" s="20"/>
    </row>
    <row r="4" spans="1:12" ht="15.75" thickBot="1" x14ac:dyDescent="0.3">
      <c r="A4" s="23" t="s">
        <v>23</v>
      </c>
      <c r="B4" s="23" t="s">
        <v>24</v>
      </c>
      <c r="C4" s="23" t="s">
        <v>25</v>
      </c>
      <c r="D4" s="23" t="s">
        <v>32</v>
      </c>
      <c r="E4" s="23" t="s">
        <v>33</v>
      </c>
      <c r="F4" s="24" t="s">
        <v>30</v>
      </c>
      <c r="G4" s="24" t="s">
        <v>29</v>
      </c>
      <c r="H4" s="24" t="s">
        <v>28</v>
      </c>
      <c r="I4" s="25" t="s">
        <v>3</v>
      </c>
      <c r="J4" s="25" t="s">
        <v>3</v>
      </c>
      <c r="K4" s="25" t="s">
        <v>3</v>
      </c>
    </row>
    <row r="5" spans="1:12" ht="15.75" thickBot="1" x14ac:dyDescent="0.3">
      <c r="A5" s="5"/>
      <c r="B5" s="5"/>
      <c r="C5" s="6"/>
      <c r="D5" s="26" t="str">
        <f>IF(C5&lt;&gt;0,B5/C5*1000,"Н/Д")</f>
        <v>Н/Д</v>
      </c>
      <c r="E5" s="27" t="str">
        <f>IF(C5&lt;&gt;0,A5/C5*1000,"Н/Д")</f>
        <v>Н/Д</v>
      </c>
      <c r="F5" s="28" t="str">
        <f>IF(C5&lt;&gt;0,D5/'Модификации и характеристики'!D21,"Н/Д")</f>
        <v>Н/Д</v>
      </c>
      <c r="G5" s="29" t="str">
        <f>IF(C5&lt;&gt;0,E5/'Модификации и характеристики'!D20,"Н/Д")</f>
        <v>Н/Д</v>
      </c>
      <c r="H5" s="30" t="str">
        <f>IF(C5&lt;&gt;0,F5*G5,"Н/Д")</f>
        <v>Н/Д</v>
      </c>
      <c r="I5" s="31" t="str">
        <f>IF(OR(F5&gt;=1, G5&gt;=1),"Да","Нет")</f>
        <v>Да</v>
      </c>
      <c r="J5" s="31" t="str">
        <f>IF(H5&gt;=7,"Да","Нет")</f>
        <v>Да</v>
      </c>
      <c r="K5" s="31" t="str">
        <f>IF(H5&gt;=18,"Да","Нет")</f>
        <v>Да</v>
      </c>
    </row>
    <row r="6" spans="1:12" x14ac:dyDescent="0.25">
      <c r="A6" s="35" t="str">
        <f>IF(OR(ISBLANK(A5),ISBLANK(B5),ISBLANK(C5),ISBLANK(B7)),"Введите исходные занчения в желтые поля","")</f>
        <v>Введите исходные занчения в желтые поля</v>
      </c>
      <c r="B6" s="35"/>
      <c r="C6" s="35"/>
    </row>
    <row r="7" spans="1:12" x14ac:dyDescent="0.25">
      <c r="A7" s="11" t="s">
        <v>31</v>
      </c>
      <c r="B7" s="8"/>
    </row>
    <row r="10" spans="1:12" ht="18.75" x14ac:dyDescent="0.3">
      <c r="A10" s="33" t="s">
        <v>58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2" spans="1:12" ht="15.75" x14ac:dyDescent="0.25">
      <c r="E12" s="32" t="s">
        <v>20</v>
      </c>
      <c r="F12" s="32"/>
      <c r="G12" s="32"/>
    </row>
    <row r="23" spans="5:10" ht="18" customHeight="1" x14ac:dyDescent="0.25">
      <c r="E23" s="34" t="s">
        <v>57</v>
      </c>
      <c r="F23" s="34"/>
      <c r="G23" s="34"/>
      <c r="J23" s="14"/>
    </row>
  </sheetData>
  <sheetProtection algorithmName="SHA-512" hashValue="TrL8pNx/U2MNs2RNb5eIQrMnrRBisw3Wn25PqLXX9aCIAQW0eofo0MZgTF0zOFPdopQQbGgUzrItm4WoYHp6ow==" saltValue="DIx3qeThHJMMmdgQfiTyuQ==" spinCount="100000" sheet="1" objects="1" scenarios="1"/>
  <mergeCells count="10">
    <mergeCell ref="A1:K1"/>
    <mergeCell ref="I2:K2"/>
    <mergeCell ref="D2:E2"/>
    <mergeCell ref="E12:G12"/>
    <mergeCell ref="A10:K10"/>
    <mergeCell ref="E23:G23"/>
    <mergeCell ref="A6:C6"/>
    <mergeCell ref="A2:C2"/>
    <mergeCell ref="A3:B3"/>
    <mergeCell ref="F2:H2"/>
  </mergeCells>
  <conditionalFormatting sqref="A5:C5 B7">
    <cfRule type="containsBlanks" dxfId="2" priority="3">
      <formula>LEN(TRIM(A5))=0</formula>
    </cfRule>
    <cfRule type="notContainsBlanks" dxfId="1" priority="4">
      <formula>LEN(TRIM(A5))&gt;0</formula>
    </cfRule>
  </conditionalFormatting>
  <conditionalFormatting sqref="A6">
    <cfRule type="notContainsBlanks" dxfId="0" priority="2">
      <formula>LEN(TRIM(A6))&gt;0</formula>
    </cfRule>
  </conditionalFormatting>
  <dataValidations count="1">
    <dataValidation type="list" allowBlank="1" showInputMessage="1" showErrorMessage="1" sqref="B7">
      <formula1>Modèle</formula1>
    </dataValidation>
  </dataValidation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F27"/>
  <sheetViews>
    <sheetView workbookViewId="0">
      <selection activeCell="E1" sqref="E1"/>
    </sheetView>
  </sheetViews>
  <sheetFormatPr defaultColWidth="11.42578125" defaultRowHeight="15" x14ac:dyDescent="0.25"/>
  <cols>
    <col min="1" max="1" width="15.28515625" customWidth="1"/>
    <col min="2" max="2" width="28.7109375" bestFit="1" customWidth="1"/>
    <col min="3" max="3" width="28.42578125" bestFit="1" customWidth="1"/>
    <col min="4" max="4" width="33.42578125" bestFit="1" customWidth="1"/>
    <col min="5" max="5" width="16.140625" bestFit="1" customWidth="1"/>
    <col min="6" max="6" width="48.7109375" bestFit="1" customWidth="1"/>
  </cols>
  <sheetData>
    <row r="1" spans="1:6" x14ac:dyDescent="0.25">
      <c r="A1" s="15" t="s">
        <v>4</v>
      </c>
      <c r="B1" s="15" t="s">
        <v>49</v>
      </c>
      <c r="C1" s="15" t="s">
        <v>50</v>
      </c>
      <c r="D1" s="15" t="s">
        <v>51</v>
      </c>
      <c r="E1" s="15" t="s">
        <v>52</v>
      </c>
      <c r="F1" s="15" t="s">
        <v>53</v>
      </c>
    </row>
    <row r="2" spans="1:6" x14ac:dyDescent="0.25">
      <c r="A2" s="7" t="s">
        <v>5</v>
      </c>
      <c r="B2" s="1">
        <v>18</v>
      </c>
      <c r="C2" s="7">
        <v>512</v>
      </c>
      <c r="D2" s="12">
        <v>640</v>
      </c>
      <c r="E2" s="12">
        <v>16</v>
      </c>
      <c r="F2" s="7">
        <f>D2*E2</f>
        <v>10240</v>
      </c>
    </row>
    <row r="3" spans="1:6" x14ac:dyDescent="0.25">
      <c r="A3" s="7" t="s">
        <v>6</v>
      </c>
      <c r="B3" s="1">
        <v>9</v>
      </c>
      <c r="C3" s="7">
        <v>512</v>
      </c>
      <c r="D3" s="12">
        <v>640</v>
      </c>
      <c r="E3" s="12">
        <v>8</v>
      </c>
      <c r="F3" s="12">
        <f>D3*E3</f>
        <v>5120</v>
      </c>
    </row>
    <row r="4" spans="1:6" x14ac:dyDescent="0.25">
      <c r="A4" s="12" t="s">
        <v>48</v>
      </c>
      <c r="B4" s="1">
        <v>18</v>
      </c>
      <c r="C4" s="12">
        <v>512</v>
      </c>
      <c r="D4" s="12">
        <v>640</v>
      </c>
      <c r="E4" s="12">
        <v>16</v>
      </c>
      <c r="F4" s="12">
        <f t="shared" ref="F4:F7" si="0">D4*E4</f>
        <v>10240</v>
      </c>
    </row>
    <row r="5" spans="1:6" x14ac:dyDescent="0.25">
      <c r="A5" s="12" t="s">
        <v>47</v>
      </c>
      <c r="B5" s="1">
        <v>36</v>
      </c>
      <c r="C5" s="12">
        <v>512</v>
      </c>
      <c r="D5" s="12">
        <v>640</v>
      </c>
      <c r="E5" s="12">
        <v>9</v>
      </c>
      <c r="F5" s="12">
        <f t="shared" si="0"/>
        <v>5760</v>
      </c>
    </row>
    <row r="6" spans="1:6" x14ac:dyDescent="0.25">
      <c r="A6" s="12" t="s">
        <v>46</v>
      </c>
      <c r="B6" s="1">
        <v>18</v>
      </c>
      <c r="C6" s="12">
        <v>256</v>
      </c>
      <c r="D6" s="12">
        <v>336</v>
      </c>
      <c r="E6" s="12">
        <v>16</v>
      </c>
      <c r="F6" s="12">
        <f t="shared" si="0"/>
        <v>5376</v>
      </c>
    </row>
    <row r="7" spans="1:6" x14ac:dyDescent="0.25">
      <c r="A7" s="12" t="s">
        <v>45</v>
      </c>
      <c r="B7" s="1">
        <v>36</v>
      </c>
      <c r="C7" s="12">
        <v>256</v>
      </c>
      <c r="D7" s="12">
        <v>336</v>
      </c>
      <c r="E7" s="12">
        <v>9</v>
      </c>
      <c r="F7" s="12">
        <f t="shared" si="0"/>
        <v>3024</v>
      </c>
    </row>
    <row r="8" spans="1:6" x14ac:dyDescent="0.25">
      <c r="A8" s="13" t="s">
        <v>9</v>
      </c>
      <c r="B8" s="1">
        <v>20.21</v>
      </c>
      <c r="C8" s="2">
        <v>288</v>
      </c>
      <c r="D8" s="12" t="s">
        <v>3</v>
      </c>
      <c r="E8" s="12" t="s">
        <v>3</v>
      </c>
      <c r="F8" s="2">
        <v>10000</v>
      </c>
    </row>
    <row r="9" spans="1:6" x14ac:dyDescent="0.25">
      <c r="A9" s="13" t="s">
        <v>10</v>
      </c>
      <c r="B9" s="1">
        <v>10.17</v>
      </c>
      <c r="C9" s="2">
        <v>288</v>
      </c>
      <c r="D9" s="12" t="s">
        <v>3</v>
      </c>
      <c r="E9" s="12" t="s">
        <v>3</v>
      </c>
      <c r="F9" s="2">
        <v>20000</v>
      </c>
    </row>
    <row r="10" spans="1:6" x14ac:dyDescent="0.25">
      <c r="A10" s="13" t="s">
        <v>11</v>
      </c>
      <c r="B10" s="1">
        <v>5.05</v>
      </c>
      <c r="C10" s="2">
        <v>288</v>
      </c>
      <c r="D10" s="12" t="s">
        <v>3</v>
      </c>
      <c r="E10" s="12" t="s">
        <v>3</v>
      </c>
      <c r="F10" s="2">
        <v>40000</v>
      </c>
    </row>
    <row r="11" spans="1:6" x14ac:dyDescent="0.25">
      <c r="A11" s="13" t="s">
        <v>12</v>
      </c>
      <c r="B11" s="1">
        <v>20</v>
      </c>
      <c r="C11" s="2">
        <v>640</v>
      </c>
      <c r="D11" s="12">
        <v>512</v>
      </c>
      <c r="E11" s="12">
        <v>24</v>
      </c>
      <c r="F11" s="12">
        <f>D11*E11</f>
        <v>12288</v>
      </c>
    </row>
    <row r="12" spans="1:6" x14ac:dyDescent="0.25">
      <c r="A12" s="13" t="s">
        <v>13</v>
      </c>
      <c r="B12" s="1">
        <v>10</v>
      </c>
      <c r="C12" s="2">
        <v>640</v>
      </c>
      <c r="D12" s="12">
        <v>512</v>
      </c>
      <c r="E12" s="12">
        <v>46</v>
      </c>
      <c r="F12" s="12">
        <f t="shared" ref="F12:F16" si="1">D12*E12</f>
        <v>23552</v>
      </c>
    </row>
    <row r="13" spans="1:6" x14ac:dyDescent="0.25">
      <c r="A13" s="13" t="s">
        <v>14</v>
      </c>
      <c r="B13" s="1">
        <v>5</v>
      </c>
      <c r="C13" s="2">
        <v>640</v>
      </c>
      <c r="D13" s="12">
        <v>512</v>
      </c>
      <c r="E13" s="12">
        <v>90</v>
      </c>
      <c r="F13" s="12">
        <f t="shared" si="1"/>
        <v>46080</v>
      </c>
    </row>
    <row r="14" spans="1:6" x14ac:dyDescent="0.25">
      <c r="A14" s="13" t="s">
        <v>15</v>
      </c>
      <c r="B14" s="1">
        <v>20</v>
      </c>
      <c r="C14" s="7">
        <v>1280</v>
      </c>
      <c r="D14" s="12">
        <v>1024</v>
      </c>
      <c r="E14" s="12">
        <v>24</v>
      </c>
      <c r="F14" s="12">
        <f t="shared" si="1"/>
        <v>24576</v>
      </c>
    </row>
    <row r="15" spans="1:6" x14ac:dyDescent="0.25">
      <c r="A15" s="13" t="s">
        <v>16</v>
      </c>
      <c r="B15" s="1">
        <v>10</v>
      </c>
      <c r="C15" s="7">
        <v>1280</v>
      </c>
      <c r="D15" s="12">
        <v>1024</v>
      </c>
      <c r="E15" s="12">
        <v>46</v>
      </c>
      <c r="F15" s="12">
        <f t="shared" si="1"/>
        <v>47104</v>
      </c>
    </row>
    <row r="16" spans="1:6" x14ac:dyDescent="0.25">
      <c r="A16" s="2" t="s">
        <v>17</v>
      </c>
      <c r="B16" s="1">
        <v>5</v>
      </c>
      <c r="C16" s="2">
        <v>1280</v>
      </c>
      <c r="D16" s="12">
        <v>1024</v>
      </c>
      <c r="E16" s="12">
        <v>90</v>
      </c>
      <c r="F16" s="12">
        <f t="shared" si="1"/>
        <v>92160</v>
      </c>
    </row>
    <row r="18" spans="1:4" x14ac:dyDescent="0.25">
      <c r="A18" s="49" t="s">
        <v>54</v>
      </c>
      <c r="B18" s="49"/>
      <c r="C18" s="49"/>
      <c r="D18" s="49"/>
    </row>
    <row r="19" spans="1:4" x14ac:dyDescent="0.25">
      <c r="A19" s="16"/>
      <c r="B19" s="15" t="s">
        <v>49</v>
      </c>
      <c r="C19" s="15" t="s">
        <v>55</v>
      </c>
      <c r="D19" s="17" t="s">
        <v>56</v>
      </c>
    </row>
    <row r="20" spans="1:4" x14ac:dyDescent="0.25">
      <c r="A20" s="17" t="s">
        <v>40</v>
      </c>
      <c r="B20" s="2" t="e">
        <f>VLOOKUP(Цель!$B$7,'Модификации и характеристики'!$A$2:$F$16,2,FALSE)</f>
        <v>#N/A</v>
      </c>
      <c r="C20" s="2" t="e">
        <f>VLOOKUP(Цель!$B$7,'Модификации и характеристики'!$A$2:$F$16,3,FALSE)</f>
        <v>#N/A</v>
      </c>
      <c r="D20" s="4" t="e">
        <f>B20/C20/180*PI()*1000</f>
        <v>#N/A</v>
      </c>
    </row>
    <row r="21" spans="1:4" x14ac:dyDescent="0.25">
      <c r="A21" s="17" t="s">
        <v>41</v>
      </c>
      <c r="B21" s="2">
        <v>360</v>
      </c>
      <c r="C21" s="2" t="e">
        <f>VLOOKUP(Цель!$B$7,'Модификации и характеристики'!$A$2:$F$16,6,FALSE)</f>
        <v>#N/A</v>
      </c>
      <c r="D21" s="4" t="e">
        <f>B21/C21/180*PI()*1000</f>
        <v>#N/A</v>
      </c>
    </row>
    <row r="24" spans="1:4" x14ac:dyDescent="0.25">
      <c r="A24" s="18" t="s">
        <v>42</v>
      </c>
      <c r="B24" s="18" t="s">
        <v>43</v>
      </c>
      <c r="C24" s="18" t="s">
        <v>60</v>
      </c>
    </row>
    <row r="25" spans="1:4" x14ac:dyDescent="0.25">
      <c r="A25" s="3" t="s">
        <v>0</v>
      </c>
      <c r="B25" s="21">
        <v>41717</v>
      </c>
      <c r="C25" s="3" t="s">
        <v>7</v>
      </c>
    </row>
    <row r="26" spans="1:4" x14ac:dyDescent="0.25">
      <c r="A26" s="3" t="s">
        <v>1</v>
      </c>
      <c r="B26" s="21">
        <v>42097</v>
      </c>
      <c r="C26" s="3" t="s">
        <v>8</v>
      </c>
    </row>
    <row r="27" spans="1:4" x14ac:dyDescent="0.25">
      <c r="A27" s="3" t="s">
        <v>2</v>
      </c>
      <c r="B27" s="21">
        <v>42087</v>
      </c>
      <c r="C27" s="3" t="s">
        <v>44</v>
      </c>
    </row>
  </sheetData>
  <sheetProtection algorithmName="SHA-512" hashValue="LB/jheoeA/+DS9VAKs9Z8+HRbd1zagjOYkHlTXb2xdGZagbWMTPwJtUnwSZdcUtpva3S5PjlDchT6FI98/VpZQ==" saltValue="d4dJmqCxXPBrZ8ZZYxvZBQ==" spinCount="100000" sheet="1" objects="1" scenarios="1"/>
  <mergeCells count="1">
    <mergeCell ref="A18:D1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BBC5A6990AB8942BB8F75739330C6E5" ma:contentTypeVersion="0" ma:contentTypeDescription="Создание документа." ma:contentTypeScope="" ma:versionID="c383ad627deb4e54ba49d2645770845d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4515BAB-3AC9-42C9-BFC0-C23C9EDEF1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4ED757C7-5210-4C1D-8108-72316A564B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D45FFF-F55F-44F8-9E08-821B87848294}">
  <ds:schemaRefs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Цель</vt:lpstr>
      <vt:lpstr>Модификации и характеристики</vt:lpstr>
      <vt:lpstr>Modèle</vt:lpstr>
      <vt:lpstr>'Модификации и характеристики'!Spynel</vt:lpstr>
      <vt:lpstr>Type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2014-03-19T14:36:11Z</dcterms:created>
  <dcterms:modified xsi:type="dcterms:W3CDTF">2015-11-28T22:56:03Z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0x0101004BBC5A6990AB8942BB8F75739330C6E5</vt:lpwstr>
  </property>
</Properties>
</file>